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10995"/>
  </bookViews>
  <sheets>
    <sheet name=" PIB España-Cataluny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23" i="1" s="1"/>
  <c r="C23" i="1"/>
  <c r="B4" i="1"/>
  <c r="C3" i="1"/>
  <c r="D3" i="1" s="1"/>
  <c r="E23" i="1" l="1"/>
  <c r="E24" i="1" s="1"/>
  <c r="E25" i="1" s="1"/>
  <c r="E26" i="1" s="1"/>
  <c r="E27" i="1" s="1"/>
  <c r="E28" i="1" s="1"/>
  <c r="E29" i="1" s="1"/>
  <c r="E30" i="1" s="1"/>
  <c r="E31" i="1" s="1"/>
  <c r="E32" i="1" s="1"/>
  <c r="C24" i="1"/>
  <c r="C25" i="1" s="1"/>
  <c r="C26" i="1" s="1"/>
  <c r="C27" i="1" s="1"/>
  <c r="C28" i="1" s="1"/>
  <c r="C29" i="1" s="1"/>
  <c r="C30" i="1" s="1"/>
  <c r="C31" i="1" s="1"/>
  <c r="C32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C4" i="1"/>
  <c r="D22" i="1" l="1"/>
  <c r="F22" i="1" s="1"/>
  <c r="D4" i="1"/>
  <c r="B5" i="1"/>
  <c r="B6" i="1" l="1"/>
  <c r="C5" i="1"/>
  <c r="D5" i="1" s="1"/>
  <c r="G4" i="1"/>
  <c r="F4" i="1"/>
  <c r="B24" i="1" l="1"/>
  <c r="B25" i="1" s="1"/>
  <c r="G5" i="1"/>
  <c r="F5" i="1"/>
  <c r="C6" i="1"/>
  <c r="D6" i="1" s="1"/>
  <c r="B7" i="1"/>
  <c r="F23" i="1"/>
  <c r="G23" i="1"/>
  <c r="D24" i="1" l="1"/>
  <c r="F24" i="1" s="1"/>
  <c r="G6" i="1"/>
  <c r="F6" i="1"/>
  <c r="B26" i="1"/>
  <c r="D25" i="1"/>
  <c r="B8" i="1"/>
  <c r="C7" i="1"/>
  <c r="D7" i="1" s="1"/>
  <c r="G24" i="1" l="1"/>
  <c r="F7" i="1"/>
  <c r="G7" i="1"/>
  <c r="B27" i="1"/>
  <c r="D26" i="1"/>
  <c r="C8" i="1"/>
  <c r="D8" i="1" s="1"/>
  <c r="B9" i="1"/>
  <c r="B10" i="1" s="1"/>
  <c r="G25" i="1"/>
  <c r="F25" i="1"/>
  <c r="G8" i="1" l="1"/>
  <c r="F8" i="1"/>
  <c r="G26" i="1"/>
  <c r="F26" i="1"/>
  <c r="D27" i="1"/>
  <c r="B28" i="1"/>
  <c r="B29" i="1" s="1"/>
  <c r="C9" i="1"/>
  <c r="D9" i="1" s="1"/>
  <c r="G9" i="1" l="1"/>
  <c r="F9" i="1"/>
  <c r="D28" i="1"/>
  <c r="F27" i="1"/>
  <c r="G27" i="1"/>
  <c r="C10" i="1"/>
  <c r="D10" i="1" s="1"/>
  <c r="B11" i="1"/>
  <c r="G10" i="1" l="1"/>
  <c r="F10" i="1"/>
  <c r="C11" i="1"/>
  <c r="D11" i="1" s="1"/>
  <c r="B12" i="1"/>
  <c r="G28" i="1"/>
  <c r="F28" i="1"/>
  <c r="B30" i="1"/>
  <c r="D29" i="1"/>
  <c r="G11" i="1" l="1"/>
  <c r="F11" i="1"/>
  <c r="F29" i="1"/>
  <c r="G29" i="1"/>
  <c r="C12" i="1"/>
  <c r="D12" i="1" s="1"/>
  <c r="B13" i="1"/>
  <c r="B31" i="1"/>
  <c r="D30" i="1"/>
  <c r="G12" i="1" l="1"/>
  <c r="F12" i="1"/>
  <c r="G30" i="1"/>
  <c r="F30" i="1"/>
  <c r="D31" i="1"/>
  <c r="B32" i="1"/>
  <c r="D32" i="1" s="1"/>
  <c r="C13" i="1"/>
  <c r="D13" i="1" s="1"/>
  <c r="F13" i="1" l="1"/>
  <c r="G13" i="1"/>
  <c r="G32" i="1"/>
  <c r="F32" i="1"/>
  <c r="G31" i="1"/>
  <c r="F31" i="1"/>
</calcChain>
</file>

<file path=xl/sharedStrings.xml><?xml version="1.0" encoding="utf-8"?>
<sst xmlns="http://schemas.openxmlformats.org/spreadsheetml/2006/main" count="22" uniqueCount="16">
  <si>
    <t>PGE Habitatge</t>
  </si>
  <si>
    <t>Total AAPP</t>
  </si>
  <si>
    <t>PIB 2017</t>
  </si>
  <si>
    <t>% PIB anual</t>
  </si>
  <si>
    <t>↑ anual</t>
  </si>
  <si>
    <t>Plan vivienda Catalunya</t>
  </si>
  <si>
    <t>PIB 2017 Catalunya</t>
  </si>
  <si>
    <t>Any</t>
  </si>
  <si>
    <t>Ppt Habitatge CCAA</t>
  </si>
  <si>
    <t>En milers d'euros.</t>
  </si>
  <si>
    <t>Es calcula un creixement del PIB segons Banc d'Espanya (09/2018) oer 2019 i 2020 i els següents anys1,7 pel 2022 i 1,5 la resta d'anys.</t>
  </si>
  <si>
    <t>Hipòtesi: CCAA/Ajunt. Pressuposten segones els seus pressupostos.</t>
  </si>
  <si>
    <t>La despesa de la Generalitat es calcula segons el seu pressupost.</t>
  </si>
  <si>
    <t>Es calcula un creixement del PIB segons Banc d'Espanya (09/2018) oer 2019 i 2020 i els següents anys 1,7 pel 2022 i 1,5 la resta d'anys.</t>
  </si>
  <si>
    <t>Hipòtesi: Les CCAA pressuposten, al menys, igual quantitat que l'AGE (amb/sense municipis).</t>
  </si>
  <si>
    <t>La despesa en habitatge del'Estat a Catalunya es calcula segons plan vivienda 2018-2021.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</si>
</sst>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CD8E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10" fontId="0" fillId="3" borderId="0" xfId="2" applyNumberFormat="1" applyFont="1" applyFill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0" fontId="0" fillId="0" borderId="0" xfId="2" applyNumberFormat="1" applyFont="1" applyFill="1" applyAlignment="1">
      <alignment horizontal="right"/>
    </xf>
    <xf numFmtId="9" fontId="0" fillId="0" borderId="0" xfId="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/>
    <xf numFmtId="0" fontId="2" fillId="4" borderId="0" xfId="0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10" fontId="2" fillId="4" borderId="0" xfId="2" applyNumberFormat="1" applyFont="1" applyFill="1" applyAlignment="1">
      <alignment horizontal="right"/>
    </xf>
    <xf numFmtId="9" fontId="2" fillId="4" borderId="0" xfId="2" applyFont="1" applyFill="1" applyAlignment="1">
      <alignment horizontal="right"/>
    </xf>
    <xf numFmtId="0" fontId="2" fillId="0" borderId="0" xfId="0" applyFont="1"/>
    <xf numFmtId="9" fontId="0" fillId="0" borderId="0" xfId="2" applyFont="1"/>
    <xf numFmtId="9" fontId="2" fillId="0" borderId="0" xfId="2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9" fontId="0" fillId="0" borderId="0" xfId="2" applyFont="1" applyFill="1" applyAlignment="1">
      <alignment horizontal="right"/>
    </xf>
    <xf numFmtId="44" fontId="0" fillId="0" borderId="0" xfId="1" applyFont="1"/>
    <xf numFmtId="164" fontId="2" fillId="2" borderId="0" xfId="2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28" workbookViewId="0">
      <selection activeCell="A37" sqref="A37"/>
    </sheetView>
  </sheetViews>
  <sheetFormatPr baseColWidth="10" defaultRowHeight="14.25" x14ac:dyDescent="0.45"/>
  <cols>
    <col min="1" max="1" width="8.265625" customWidth="1"/>
    <col min="2" max="8" width="18.73046875" customWidth="1"/>
    <col min="9" max="9" width="11.1328125" customWidth="1"/>
    <col min="10" max="10" width="12.73046875" customWidth="1"/>
    <col min="12" max="12" width="13" customWidth="1"/>
    <col min="15" max="15" width="15.59765625" bestFit="1" customWidth="1"/>
  </cols>
  <sheetData>
    <row r="1" spans="1:10" x14ac:dyDescent="0.45">
      <c r="A1" s="27" t="s">
        <v>14</v>
      </c>
      <c r="B1" s="27"/>
      <c r="C1" s="27"/>
      <c r="D1" s="27"/>
      <c r="E1" s="27"/>
      <c r="F1" s="27"/>
      <c r="G1" s="27"/>
    </row>
    <row r="2" spans="1:10" s="1" customFormat="1" ht="27" customHeight="1" x14ac:dyDescent="0.45">
      <c r="A2" s="22" t="s">
        <v>7</v>
      </c>
      <c r="B2" s="22" t="s">
        <v>0</v>
      </c>
      <c r="C2" s="22" t="s">
        <v>8</v>
      </c>
      <c r="D2" s="22" t="s">
        <v>1</v>
      </c>
      <c r="E2" s="22" t="s">
        <v>2</v>
      </c>
      <c r="F2" s="26" t="s">
        <v>3</v>
      </c>
      <c r="G2" s="26" t="s">
        <v>4</v>
      </c>
    </row>
    <row r="3" spans="1:10" s="1" customFormat="1" ht="15" x14ac:dyDescent="0.25">
      <c r="A3" s="2">
        <v>2018</v>
      </c>
      <c r="B3" s="3">
        <v>450652.67</v>
      </c>
      <c r="C3" s="4">
        <f>B3</f>
        <v>450652.67</v>
      </c>
      <c r="D3" s="4">
        <f>SUM(B3+C3)</f>
        <v>901305.34</v>
      </c>
      <c r="E3" s="4">
        <v>1166319000</v>
      </c>
      <c r="F3" s="5"/>
      <c r="G3" s="5"/>
      <c r="I3" s="6"/>
    </row>
    <row r="4" spans="1:10" s="1" customFormat="1" ht="15" x14ac:dyDescent="0.25">
      <c r="A4" s="2">
        <v>2019</v>
      </c>
      <c r="B4" s="7">
        <f>B3*3.5</f>
        <v>1577284.345</v>
      </c>
      <c r="C4" s="7">
        <f>B4</f>
        <v>1577284.345</v>
      </c>
      <c r="D4" s="7">
        <f t="shared" ref="D4:D13" si="0">SUM(B4+C4)</f>
        <v>3154568.69</v>
      </c>
      <c r="E4" s="7">
        <f>E3*1.022</f>
        <v>1191978018</v>
      </c>
      <c r="F4" s="8">
        <f t="shared" ref="F4:F13" si="1">D4/E4</f>
        <v>2.6464990481057681E-3</v>
      </c>
      <c r="G4" s="9">
        <f t="shared" ref="G4:G13" si="2">(D4-D3)/D3</f>
        <v>2.5</v>
      </c>
    </row>
    <row r="5" spans="1:10" ht="15" x14ac:dyDescent="0.25">
      <c r="A5" s="2">
        <v>2020</v>
      </c>
      <c r="B5" s="10">
        <f>B4*2.5</f>
        <v>3943210.8624999998</v>
      </c>
      <c r="C5" s="7">
        <f>B5</f>
        <v>3943210.8624999998</v>
      </c>
      <c r="D5" s="7">
        <f t="shared" si="0"/>
        <v>7886421.7249999996</v>
      </c>
      <c r="E5" s="7">
        <f>E4*1.02</f>
        <v>1215817578.3600001</v>
      </c>
      <c r="F5" s="8">
        <f t="shared" si="1"/>
        <v>6.4865172747690381E-3</v>
      </c>
      <c r="G5" s="9">
        <f t="shared" si="2"/>
        <v>1.5</v>
      </c>
    </row>
    <row r="6" spans="1:10" ht="15" x14ac:dyDescent="0.25">
      <c r="A6" s="2">
        <v>2021</v>
      </c>
      <c r="B6" s="10">
        <f>B5*1.25</f>
        <v>4929013.578125</v>
      </c>
      <c r="C6" s="7">
        <f t="shared" ref="C6:C13" si="3">B6</f>
        <v>4929013.578125</v>
      </c>
      <c r="D6" s="7">
        <f t="shared" si="0"/>
        <v>9858027.15625</v>
      </c>
      <c r="E6" s="7">
        <f>E5*1.017</f>
        <v>1236486477.1921201</v>
      </c>
      <c r="F6" s="8">
        <f t="shared" si="1"/>
        <v>7.9726121862942947E-3</v>
      </c>
      <c r="G6" s="9">
        <f t="shared" si="2"/>
        <v>0.25000000000000006</v>
      </c>
    </row>
    <row r="7" spans="1:10" ht="15" x14ac:dyDescent="0.25">
      <c r="A7" s="2">
        <v>2022</v>
      </c>
      <c r="B7" s="10">
        <f>B6*1.15</f>
        <v>5668365.6148437494</v>
      </c>
      <c r="C7" s="7">
        <f t="shared" si="3"/>
        <v>5668365.6148437494</v>
      </c>
      <c r="D7" s="7">
        <f t="shared" si="0"/>
        <v>11336731.229687499</v>
      </c>
      <c r="E7" s="7">
        <f>E6*1.015</f>
        <v>1255033774.3500018</v>
      </c>
      <c r="F7" s="8">
        <f t="shared" si="1"/>
        <v>9.0330088810230934E-3</v>
      </c>
      <c r="G7" s="9">
        <f t="shared" si="2"/>
        <v>0.14999999999999988</v>
      </c>
    </row>
    <row r="8" spans="1:10" ht="15" x14ac:dyDescent="0.25">
      <c r="A8" s="2">
        <v>2023</v>
      </c>
      <c r="B8" s="10">
        <f>B7*1.11</f>
        <v>6291885.8324765628</v>
      </c>
      <c r="C8" s="7">
        <f t="shared" si="3"/>
        <v>6291885.8324765628</v>
      </c>
      <c r="D8" s="7">
        <f t="shared" si="0"/>
        <v>12583771.664953126</v>
      </c>
      <c r="E8" s="7">
        <f t="shared" ref="E8:E13" si="4">E7*1.015</f>
        <v>1273859280.9652517</v>
      </c>
      <c r="F8" s="8">
        <f t="shared" si="1"/>
        <v>9.8784629142223013E-3</v>
      </c>
      <c r="G8" s="9">
        <f t="shared" si="2"/>
        <v>0.11000000000000017</v>
      </c>
    </row>
    <row r="9" spans="1:10" ht="15" x14ac:dyDescent="0.25">
      <c r="A9" s="2">
        <v>2024</v>
      </c>
      <c r="B9" s="10">
        <f>B8*1.11</f>
        <v>6983993.274048985</v>
      </c>
      <c r="C9" s="7">
        <f t="shared" si="3"/>
        <v>6983993.274048985</v>
      </c>
      <c r="D9" s="7">
        <f t="shared" si="0"/>
        <v>13967986.54809797</v>
      </c>
      <c r="E9" s="7">
        <f t="shared" si="4"/>
        <v>1292967170.1797304</v>
      </c>
      <c r="F9" s="8">
        <f t="shared" si="1"/>
        <v>1.0803048113090399E-2</v>
      </c>
      <c r="G9" s="9">
        <f t="shared" si="2"/>
        <v>0.11000000000000004</v>
      </c>
      <c r="J9" s="11"/>
    </row>
    <row r="10" spans="1:10" ht="15" x14ac:dyDescent="0.25">
      <c r="A10" s="2">
        <v>2025</v>
      </c>
      <c r="B10" s="10">
        <f>B9*1.11</f>
        <v>7752232.5341943745</v>
      </c>
      <c r="C10" s="7">
        <f t="shared" si="3"/>
        <v>7752232.5341943745</v>
      </c>
      <c r="D10" s="7">
        <f t="shared" si="0"/>
        <v>15504465.068388749</v>
      </c>
      <c r="E10" s="7">
        <f t="shared" si="4"/>
        <v>1312361677.7324262</v>
      </c>
      <c r="F10" s="8">
        <f t="shared" si="1"/>
        <v>1.1814170842887042E-2</v>
      </c>
      <c r="G10" s="9">
        <f t="shared" si="2"/>
        <v>0.11000000000000017</v>
      </c>
    </row>
    <row r="11" spans="1:10" ht="15" x14ac:dyDescent="0.25">
      <c r="A11" s="2">
        <v>2026</v>
      </c>
      <c r="B11" s="10">
        <f t="shared" ref="B11:B12" si="5">B10*1.1</f>
        <v>8527455.7876138128</v>
      </c>
      <c r="C11" s="7">
        <f t="shared" si="3"/>
        <v>8527455.7876138128</v>
      </c>
      <c r="D11" s="7">
        <f t="shared" si="0"/>
        <v>17054911.575227626</v>
      </c>
      <c r="E11" s="7">
        <f t="shared" si="4"/>
        <v>1332047102.8984125</v>
      </c>
      <c r="F11" s="8">
        <f t="shared" si="1"/>
        <v>1.2803534903621426E-2</v>
      </c>
      <c r="G11" s="9">
        <f t="shared" si="2"/>
        <v>0.10000000000000012</v>
      </c>
    </row>
    <row r="12" spans="1:10" ht="15" x14ac:dyDescent="0.25">
      <c r="A12" s="2">
        <v>2027</v>
      </c>
      <c r="B12" s="10">
        <f t="shared" si="5"/>
        <v>9380201.3663751949</v>
      </c>
      <c r="C12" s="7">
        <f t="shared" si="3"/>
        <v>9380201.3663751949</v>
      </c>
      <c r="D12" s="7">
        <f t="shared" si="0"/>
        <v>18760402.73275039</v>
      </c>
      <c r="E12" s="7">
        <f t="shared" si="4"/>
        <v>1352027809.4418886</v>
      </c>
      <c r="F12" s="8">
        <f t="shared" si="1"/>
        <v>1.3875752112299085E-2</v>
      </c>
      <c r="G12" s="9">
        <f t="shared" si="2"/>
        <v>0.10000000000000009</v>
      </c>
    </row>
    <row r="13" spans="1:10" s="16" customFormat="1" ht="15" x14ac:dyDescent="0.25">
      <c r="A13" s="12">
        <v>2028</v>
      </c>
      <c r="B13" s="13">
        <f>B12*1.1</f>
        <v>10318221.503012715</v>
      </c>
      <c r="C13" s="13">
        <f t="shared" si="3"/>
        <v>10318221.503012715</v>
      </c>
      <c r="D13" s="13">
        <f t="shared" si="0"/>
        <v>20636443.00602543</v>
      </c>
      <c r="E13" s="13">
        <f t="shared" si="4"/>
        <v>1372308226.5835168</v>
      </c>
      <c r="F13" s="14">
        <f t="shared" si="1"/>
        <v>1.5037760909880783E-2</v>
      </c>
      <c r="G13" s="15">
        <f t="shared" si="2"/>
        <v>0.10000000000000006</v>
      </c>
    </row>
    <row r="14" spans="1:10" ht="15" x14ac:dyDescent="0.25">
      <c r="G14" s="17"/>
      <c r="H14" s="18"/>
    </row>
    <row r="15" spans="1:10" ht="15" x14ac:dyDescent="0.25">
      <c r="A15" t="s">
        <v>9</v>
      </c>
    </row>
    <row r="16" spans="1:10" x14ac:dyDescent="0.45">
      <c r="A16" t="s">
        <v>10</v>
      </c>
    </row>
    <row r="18" spans="1:13" ht="15" x14ac:dyDescent="0.25">
      <c r="A18" s="28"/>
      <c r="B18" s="28"/>
      <c r="C18" s="28"/>
      <c r="D18" s="28"/>
      <c r="E18" s="28"/>
      <c r="F18" s="28"/>
      <c r="G18" s="28"/>
      <c r="H18" s="28"/>
      <c r="I18" s="19"/>
    </row>
    <row r="19" spans="1:13" ht="15" x14ac:dyDescent="0.25">
      <c r="A19" s="20"/>
      <c r="B19" s="20"/>
      <c r="C19" s="20"/>
      <c r="D19" s="20"/>
      <c r="E19" s="20"/>
      <c r="F19" s="20"/>
      <c r="G19" s="20"/>
      <c r="H19" s="21"/>
      <c r="I19" s="21"/>
    </row>
    <row r="20" spans="1:13" x14ac:dyDescent="0.45">
      <c r="A20" s="27" t="s">
        <v>11</v>
      </c>
      <c r="B20" s="27"/>
      <c r="C20" s="27"/>
      <c r="D20" s="27"/>
      <c r="E20" s="27"/>
      <c r="F20" s="27"/>
      <c r="G20" s="27"/>
      <c r="I20" s="8"/>
    </row>
    <row r="21" spans="1:13" ht="28.5" x14ac:dyDescent="0.45">
      <c r="A21" s="22" t="s">
        <v>7</v>
      </c>
      <c r="B21" s="22" t="s">
        <v>5</v>
      </c>
      <c r="C21" s="22" t="s">
        <v>8</v>
      </c>
      <c r="D21" s="22" t="s">
        <v>1</v>
      </c>
      <c r="E21" s="22" t="s">
        <v>6</v>
      </c>
      <c r="F21" s="26" t="s">
        <v>3</v>
      </c>
      <c r="G21" s="26" t="s">
        <v>4</v>
      </c>
      <c r="H21" s="23"/>
    </row>
    <row r="22" spans="1:13" x14ac:dyDescent="0.45">
      <c r="A22" s="2">
        <v>2018</v>
      </c>
      <c r="B22" s="3">
        <v>68000</v>
      </c>
      <c r="C22" s="4">
        <v>450180.18</v>
      </c>
      <c r="D22" s="4">
        <f t="shared" ref="D22:D32" si="6">SUM(B22:C22)</f>
        <v>518180.18</v>
      </c>
      <c r="E22" s="4">
        <v>241590000</v>
      </c>
      <c r="F22" s="5">
        <f>D22/E22</f>
        <v>2.1448742911544354E-3</v>
      </c>
      <c r="G22" s="5"/>
      <c r="H22" s="24"/>
      <c r="M22" s="25"/>
    </row>
    <row r="23" spans="1:13" x14ac:dyDescent="0.45">
      <c r="A23" s="2">
        <v>2019</v>
      </c>
      <c r="B23" s="7">
        <f>B22*3.5</f>
        <v>238000</v>
      </c>
      <c r="C23" s="7">
        <f>C22*2</f>
        <v>900360.36</v>
      </c>
      <c r="D23" s="7">
        <f>SUM(B23:C23)</f>
        <v>1138360.3599999999</v>
      </c>
      <c r="E23" s="7">
        <f>E22*1.022</f>
        <v>246904980</v>
      </c>
      <c r="F23" s="8">
        <f t="shared" ref="F23:F32" si="7">D23/E23</f>
        <v>4.6105200470237572E-3</v>
      </c>
      <c r="G23" s="9">
        <f>(D23-D22)/D22</f>
        <v>1.1968427275624474</v>
      </c>
      <c r="H23" s="24"/>
    </row>
    <row r="24" spans="1:13" x14ac:dyDescent="0.45">
      <c r="A24" s="2">
        <v>2020</v>
      </c>
      <c r="B24" s="10">
        <f>B23*2.5</f>
        <v>595000</v>
      </c>
      <c r="C24" s="10">
        <f>C23*1.35</f>
        <v>1215486.486</v>
      </c>
      <c r="D24" s="7">
        <f t="shared" si="6"/>
        <v>1810486.486</v>
      </c>
      <c r="E24" s="7">
        <f>E23*1.02</f>
        <v>251843079.59999999</v>
      </c>
      <c r="F24" s="8">
        <f t="shared" si="7"/>
        <v>7.1889467396744778E-3</v>
      </c>
      <c r="G24" s="9">
        <f>(D24-D23)/D23</f>
        <v>0.59043353020479405</v>
      </c>
      <c r="H24" s="24"/>
    </row>
    <row r="25" spans="1:13" x14ac:dyDescent="0.45">
      <c r="A25" s="2">
        <v>2021</v>
      </c>
      <c r="B25" s="10">
        <f>B24*1.25</f>
        <v>743750</v>
      </c>
      <c r="C25" s="10">
        <f>C24*1.11</f>
        <v>1349189.9994600001</v>
      </c>
      <c r="D25" s="7">
        <f t="shared" si="6"/>
        <v>2092939.9994600001</v>
      </c>
      <c r="E25" s="7">
        <f>E24*1.017</f>
        <v>256124411.95319998</v>
      </c>
      <c r="F25" s="8">
        <f t="shared" si="7"/>
        <v>8.1715756163158321E-3</v>
      </c>
      <c r="G25" s="9">
        <f t="shared" ref="G25:G32" si="8">(D25-D24)/D24</f>
        <v>0.15600973309888602</v>
      </c>
      <c r="H25" s="24"/>
    </row>
    <row r="26" spans="1:13" x14ac:dyDescent="0.45">
      <c r="A26" s="2">
        <v>2022</v>
      </c>
      <c r="B26" s="10">
        <f>B25*1.15</f>
        <v>855312.49999999988</v>
      </c>
      <c r="C26" s="10">
        <f>C25*1.11</f>
        <v>1497600.8994006002</v>
      </c>
      <c r="D26" s="7">
        <f t="shared" si="6"/>
        <v>2352913.3994006002</v>
      </c>
      <c r="E26" s="7">
        <f>E25*1.015</f>
        <v>259966278.13249797</v>
      </c>
      <c r="F26" s="8">
        <f t="shared" si="7"/>
        <v>9.0508408102122472E-3</v>
      </c>
      <c r="G26" s="9">
        <f t="shared" si="8"/>
        <v>0.12421445431196114</v>
      </c>
      <c r="H26" s="24"/>
    </row>
    <row r="27" spans="1:13" x14ac:dyDescent="0.45">
      <c r="A27" s="2">
        <v>2023</v>
      </c>
      <c r="B27" s="10">
        <f>B26*1.11</f>
        <v>949396.875</v>
      </c>
      <c r="C27" s="10">
        <f>C26*1.11</f>
        <v>1662336.9983346665</v>
      </c>
      <c r="D27" s="7">
        <f t="shared" si="6"/>
        <v>2611733.8733346667</v>
      </c>
      <c r="E27" s="7">
        <f t="shared" ref="E27:E32" si="9">E26*1.015</f>
        <v>263865772.30448541</v>
      </c>
      <c r="F27" s="8">
        <f t="shared" si="7"/>
        <v>9.8979638417099475E-3</v>
      </c>
      <c r="G27" s="9">
        <f t="shared" si="8"/>
        <v>0.11000000000000019</v>
      </c>
      <c r="H27" s="24"/>
    </row>
    <row r="28" spans="1:13" x14ac:dyDescent="0.45">
      <c r="A28" s="2">
        <v>2024</v>
      </c>
      <c r="B28" s="10">
        <f>B27*1.11</f>
        <v>1053830.53125</v>
      </c>
      <c r="C28" s="10">
        <f>C27*1.11</f>
        <v>1845194.0681514801</v>
      </c>
      <c r="D28" s="7">
        <f t="shared" si="6"/>
        <v>2899024.5994014801</v>
      </c>
      <c r="E28" s="7">
        <f t="shared" si="9"/>
        <v>267823758.88905266</v>
      </c>
      <c r="F28" s="8">
        <f t="shared" si="7"/>
        <v>1.0824374250539944E-2</v>
      </c>
      <c r="G28" s="9">
        <f t="shared" si="8"/>
        <v>0.11</v>
      </c>
      <c r="H28" s="24"/>
    </row>
    <row r="29" spans="1:13" x14ac:dyDescent="0.45">
      <c r="A29" s="2">
        <v>2025</v>
      </c>
      <c r="B29" s="10">
        <f>B28*1.11</f>
        <v>1169751.8896875002</v>
      </c>
      <c r="C29" s="10">
        <f>C28*1.11</f>
        <v>2048165.415648143</v>
      </c>
      <c r="D29" s="7">
        <f t="shared" si="6"/>
        <v>3217917.3053356432</v>
      </c>
      <c r="E29" s="7">
        <f t="shared" si="9"/>
        <v>271841115.2723884</v>
      </c>
      <c r="F29" s="8">
        <f t="shared" si="7"/>
        <v>1.1837493022757972E-2</v>
      </c>
      <c r="G29" s="9">
        <f t="shared" si="8"/>
        <v>0.11000000000000013</v>
      </c>
      <c r="H29" s="24"/>
    </row>
    <row r="30" spans="1:13" x14ac:dyDescent="0.45">
      <c r="A30" s="2">
        <v>2026</v>
      </c>
      <c r="B30" s="10">
        <f t="shared" ref="B30:C31" si="10">B29*1.1</f>
        <v>1286727.0786562504</v>
      </c>
      <c r="C30" s="10">
        <f t="shared" si="10"/>
        <v>2252981.9572129576</v>
      </c>
      <c r="D30" s="7">
        <f t="shared" si="6"/>
        <v>3539709.0358692082</v>
      </c>
      <c r="E30" s="7">
        <f t="shared" si="9"/>
        <v>275918732.0014742</v>
      </c>
      <c r="F30" s="8">
        <f t="shared" si="7"/>
        <v>1.2828810172447067E-2</v>
      </c>
      <c r="G30" s="9">
        <f t="shared" si="8"/>
        <v>0.10000000000000019</v>
      </c>
      <c r="H30" s="18"/>
    </row>
    <row r="31" spans="1:13" x14ac:dyDescent="0.45">
      <c r="A31" s="2">
        <v>2027</v>
      </c>
      <c r="B31" s="10">
        <f t="shared" si="10"/>
        <v>1415399.7865218755</v>
      </c>
      <c r="C31" s="10">
        <f t="shared" si="10"/>
        <v>2478280.1529342537</v>
      </c>
      <c r="D31" s="7">
        <f t="shared" si="6"/>
        <v>3893679.9394561294</v>
      </c>
      <c r="E31" s="7">
        <f t="shared" si="9"/>
        <v>280057512.98149627</v>
      </c>
      <c r="F31" s="8">
        <f t="shared" si="7"/>
        <v>1.3903144029252983E-2</v>
      </c>
      <c r="G31" s="9">
        <f t="shared" si="8"/>
        <v>0.10000000000000013</v>
      </c>
      <c r="H31" s="18"/>
    </row>
    <row r="32" spans="1:13" x14ac:dyDescent="0.45">
      <c r="A32" s="12">
        <v>2028</v>
      </c>
      <c r="B32" s="13">
        <f>B31*1.1</f>
        <v>1556939.7651740632</v>
      </c>
      <c r="C32" s="13">
        <f>C31*1.1</f>
        <v>2726108.1682276791</v>
      </c>
      <c r="D32" s="13">
        <f t="shared" si="6"/>
        <v>4283047.933401742</v>
      </c>
      <c r="E32" s="13">
        <f t="shared" si="9"/>
        <v>284258375.67621869</v>
      </c>
      <c r="F32" s="14">
        <f t="shared" si="7"/>
        <v>1.5067446731210129E-2</v>
      </c>
      <c r="G32" s="15">
        <f t="shared" si="8"/>
        <v>9.9999999999999908E-2</v>
      </c>
      <c r="H32" s="19"/>
    </row>
    <row r="33" spans="1:8" x14ac:dyDescent="0.45">
      <c r="G33" s="17"/>
      <c r="H33" s="18"/>
    </row>
    <row r="34" spans="1:8" x14ac:dyDescent="0.45">
      <c r="A34" t="s">
        <v>9</v>
      </c>
    </row>
    <row r="35" spans="1:8" x14ac:dyDescent="0.45">
      <c r="A35" t="s">
        <v>13</v>
      </c>
    </row>
    <row r="36" spans="1:8" x14ac:dyDescent="0.45">
      <c r="A36" t="s">
        <v>15</v>
      </c>
    </row>
    <row r="37" spans="1:8" x14ac:dyDescent="0.45">
      <c r="A37" t="s">
        <v>12</v>
      </c>
    </row>
  </sheetData>
  <mergeCells count="3">
    <mergeCell ref="A1:G1"/>
    <mergeCell ref="A18:H18"/>
    <mergeCell ref="A20:G20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PIB España-Catalunya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Frers Teberobsky, Natalia</dc:creator>
  <cp:lastModifiedBy>Ajuntament de Barcelona</cp:lastModifiedBy>
  <dcterms:created xsi:type="dcterms:W3CDTF">2018-10-01T13:20:01Z</dcterms:created>
  <dcterms:modified xsi:type="dcterms:W3CDTF">2018-10-12T10:45:34Z</dcterms:modified>
</cp:coreProperties>
</file>